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DV-IDENTITY-0" sheetId="4" state="hidden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<sst xmlns="http://schemas.openxmlformats.org/spreadsheetml/2006/main" count="20" uniqueCount="20">
  <si>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Naziv organa državne uprave</t>
  </si>
  <si>
    <t>R. br.</t>
  </si>
  <si>
    <r>
      <t xml:space="preserve">Naziv usluge koju organ pruža 
</t>
    </r>
  </si>
  <si>
    <r>
      <t xml:space="preserve">Usluga je  predviđena Akcionim planom Strategije razvoja elektronske uprave u RS u periodu od 2009. do 2013. god. </t>
    </r>
    <r>
      <rPr>
        <i/>
        <sz val="11"/>
        <color indexed="8"/>
        <rFont val="Calibri"/>
        <family val="2"/>
      </rPr>
      <t>(DA/NE)</t>
    </r>
  </si>
  <si>
    <r>
      <t xml:space="preserve">Usluga 
postoji u 
Informatoru
o radu </t>
    </r>
    <r>
      <rPr>
        <i/>
        <sz val="11"/>
        <color indexed="8"/>
        <rFont val="Calibri"/>
        <family val="2"/>
      </rPr>
      <t>(DA/NE)</t>
    </r>
  </si>
  <si>
    <r>
      <t xml:space="preserve">Usluga
postoji
na veb
sajtu    </t>
    </r>
    <r>
      <rPr>
        <i/>
        <sz val="11"/>
        <color indexed="8"/>
        <rFont val="Calibri"/>
        <family val="2"/>
      </rPr>
      <t>(DA/NE)</t>
    </r>
  </si>
  <si>
    <r>
      <t xml:space="preserve">Usluga
postoji
na Portalu
eUprava </t>
    </r>
    <r>
      <rPr>
        <i/>
        <sz val="11"/>
        <color indexed="8"/>
        <rFont val="Calibri"/>
        <family val="2"/>
      </rPr>
      <t>(DA/NE)</t>
    </r>
  </si>
  <si>
    <r>
      <t xml:space="preserve">Elementi usluge
</t>
    </r>
    <r>
      <rPr>
        <sz val="11"/>
        <color indexed="8"/>
        <rFont val="Calibri"/>
        <family val="2"/>
      </rPr>
      <t>(</t>
    </r>
    <r>
      <rPr>
        <i/>
        <sz val="9"/>
        <color indexed="8"/>
        <rFont val="Calibri"/>
        <family val="2"/>
      </rPr>
      <t xml:space="preserve">popunjava se samo za usluge koje su realizovane na Portalu eUprava i odnosi se na informativni nivo usluge - </t>
    </r>
    <r>
      <rPr>
        <i/>
        <sz val="9"/>
        <rFont val="Calibri"/>
        <family val="2"/>
      </rPr>
      <t>Opis, Gde i kako i Obrazac</t>
    </r>
    <r>
      <rPr>
        <i/>
        <sz val="11"/>
        <rFont val="Calibri"/>
        <family val="2"/>
      </rPr>
      <t xml:space="preserve">)
</t>
    </r>
    <r>
      <rPr>
        <i/>
        <sz val="11"/>
        <color indexed="8"/>
        <rFont val="Calibri"/>
        <family val="2"/>
      </rPr>
      <t>(</t>
    </r>
    <r>
      <rPr>
        <b/>
        <i/>
        <sz val="11"/>
        <color indexed="8"/>
        <rFont val="Calibri"/>
        <family val="2"/>
      </rPr>
      <t>DA</t>
    </r>
    <r>
      <rPr>
        <i/>
        <sz val="11"/>
        <color indexed="8"/>
        <rFont val="Calibri"/>
        <family val="2"/>
      </rPr>
      <t xml:space="preserve"> - </t>
    </r>
    <r>
      <rPr>
        <i/>
        <sz val="9"/>
        <color indexed="8"/>
        <rFont val="Calibri"/>
        <family val="2"/>
      </rPr>
      <t>sadrži sve elemente na zadovoljavajućem nivou</t>
    </r>
    <r>
      <rPr>
        <i/>
        <sz val="11"/>
        <color indexed="8"/>
        <rFont val="Calibri"/>
        <family val="2"/>
      </rPr>
      <t xml:space="preserve">; </t>
    </r>
    <r>
      <rPr>
        <b/>
        <i/>
        <sz val="11"/>
        <color indexed="8"/>
        <rFont val="Calibri"/>
        <family val="2"/>
      </rPr>
      <t>NE</t>
    </r>
    <r>
      <rPr>
        <i/>
        <sz val="11"/>
        <color indexed="8"/>
        <rFont val="Calibri"/>
        <family val="2"/>
      </rPr>
      <t xml:space="preserve"> - </t>
    </r>
    <r>
      <rPr>
        <i/>
        <sz val="9"/>
        <color indexed="8"/>
        <rFont val="Calibri"/>
        <family val="2"/>
      </rPr>
      <t>Navesti koji element ne sadrži ili nije zadovoljavajućeg kvaliteta</t>
    </r>
    <r>
      <rPr>
        <i/>
        <sz val="11"/>
        <color indexed="8"/>
        <rFont val="Calibri"/>
        <family val="2"/>
      </rPr>
      <t>) *</t>
    </r>
    <r>
      <rPr>
        <i/>
        <sz val="9"/>
        <color indexed="8"/>
        <rFont val="Calibri"/>
        <family val="2"/>
      </rPr>
      <t>Ukoliko usluga nije realizovana na Portalu staviti</t>
    </r>
    <r>
      <rPr>
        <b/>
        <i/>
        <sz val="9"/>
        <color indexed="8"/>
        <rFont val="Calibri"/>
        <family val="2"/>
      </rPr>
      <t xml:space="preserve"> /</t>
    </r>
  </si>
  <si>
    <r>
      <t>Nivo sofisticiranosti 
usluge</t>
    </r>
    <r>
      <rPr>
        <sz val="11"/>
        <color indexed="8"/>
        <rFont val="Calibri"/>
        <family val="2"/>
      </rPr>
      <t xml:space="preserve"> (</t>
    </r>
    <r>
      <rPr>
        <b/>
        <i/>
        <sz val="10"/>
        <color indexed="8"/>
        <rFont val="Calibri"/>
        <family val="2"/>
      </rPr>
      <t>1</t>
    </r>
    <r>
      <rPr>
        <i/>
        <sz val="10"/>
        <color indexed="8"/>
        <rFont val="Calibri"/>
        <family val="2"/>
      </rPr>
      <t xml:space="preserve">-informacija, </t>
    </r>
    <r>
      <rPr>
        <b/>
        <i/>
        <sz val="10"/>
        <color indexed="8"/>
        <rFont val="Calibri"/>
        <family val="2"/>
      </rPr>
      <t>2</t>
    </r>
    <r>
      <rPr>
        <i/>
        <sz val="10"/>
        <color indexed="8"/>
        <rFont val="Calibri"/>
        <family val="2"/>
      </rPr>
      <t xml:space="preserve">-obrazac za download, </t>
    </r>
    <r>
      <rPr>
        <b/>
        <i/>
        <sz val="10"/>
        <color indexed="8"/>
        <rFont val="Calibri"/>
        <family val="2"/>
      </rPr>
      <t>3</t>
    </r>
    <r>
      <rPr>
        <i/>
        <sz val="10"/>
        <color indexed="8"/>
        <rFont val="Calibri"/>
        <family val="2"/>
      </rPr>
      <t xml:space="preserve">-elektronski formular, </t>
    </r>
    <r>
      <rPr>
        <b/>
        <i/>
        <sz val="10"/>
        <color indexed="8"/>
        <rFont val="Calibri"/>
        <family val="2"/>
      </rPr>
      <t>4</t>
    </r>
    <r>
      <rPr>
        <i/>
        <sz val="10"/>
        <color indexed="8"/>
        <rFont val="Calibri"/>
        <family val="2"/>
      </rPr>
      <t xml:space="preserve"> - potpuno elektronska, sa plaćanjem; popunjava se samo za usluge koje su realizovane na Portalu eUprava</t>
    </r>
    <r>
      <rPr>
        <i/>
        <sz val="11"/>
        <color indexed="8"/>
        <rFont val="Calibri"/>
        <family val="2"/>
      </rPr>
      <t>)*</t>
    </r>
    <r>
      <rPr>
        <i/>
        <sz val="9"/>
        <color indexed="8"/>
        <rFont val="Calibri"/>
        <family val="2"/>
      </rPr>
      <t>Ukoliko usluga nije realizovana na Portalu staviti</t>
    </r>
    <r>
      <rPr>
        <b/>
        <i/>
        <sz val="9"/>
        <color indexed="8"/>
        <rFont val="Calibri"/>
        <family val="2"/>
      </rPr>
      <t xml:space="preserve"> /</t>
    </r>
  </si>
  <si>
    <r>
      <t xml:space="preserve">Link ka usluzi realizovanoj na Portalu postoji na sajtu institucije
</t>
    </r>
    <r>
      <rPr>
        <i/>
        <sz val="9"/>
        <color indexed="8"/>
        <rFont val="Calibri"/>
        <family val="2"/>
      </rPr>
      <t xml:space="preserve">(DA/NE; popunjava se samo za usluge koje su realizovane na Portalu eUprava)
*Ukoliko usluga nije realizovana na Portalu staviti </t>
    </r>
    <r>
      <rPr>
        <b/>
        <i/>
        <sz val="9"/>
        <color indexed="8"/>
        <rFont val="Calibri"/>
        <family val="2"/>
      </rPr>
      <t>/</t>
    </r>
  </si>
  <si>
    <t>Neposredni prijem podnesaka od stranaka i dostavljanje okružnim područnim jedinicama na rešavanje</t>
  </si>
  <si>
    <t>Davanje obaveštenja strankama o delokrugu rada pojedinih organa, o načinu sastavljanja i predaji podnesaka ( takse, prilozi itd. )</t>
  </si>
  <si>
    <t>Obaveštavanje stranaka, na lični zahtev, o toku kretanja predmeta po podnetim zahtevima i ostalim podnescima</t>
  </si>
  <si>
    <t>Pružanje građanima i drugih obaveštenja koja treba da im olakšaju završavanje poslova kod organa državne uprave.</t>
  </si>
  <si>
    <t>Broj usluga realizovanih na Portalu eUprava: ___</t>
  </si>
  <si>
    <t>Procenat usluga čiji je informativni nivo zadovoljavajućeg kvaliteta u odnosu na ukupan broj usluga realizovanih na Portalu: ___%</t>
  </si>
  <si>
    <t xml:space="preserve">Broj usluga realizovanih na Portalu koje imaju nivo sofisticiranosti veći od nivoa predviđenog Akcionim planom: ___
</t>
  </si>
  <si>
    <r>
      <t xml:space="preserve">Postoje linkovi ka svim uslugama realizovanim na Portalu: </t>
    </r>
    <r>
      <rPr>
        <i/>
        <sz val="11"/>
        <color indexed="8"/>
        <rFont val="Calibri"/>
        <family val="2"/>
      </rPr>
      <t>DA/NE</t>
    </r>
  </si>
  <si>
    <r>
      <t>Procenat usluga realizovanih na Portalu u odnosu na ukupan broj usluga koje institucija pruža</t>
    </r>
    <r>
      <rPr>
        <sz val="11"/>
        <color indexed="8"/>
        <rFont val="Calibri"/>
        <family val="2"/>
      </rPr>
      <t>: ___%</t>
    </r>
  </si>
  <si>
    <t>AAAAAAfdz98=</t>
  </si>
</sst>
</file>

<file path=xl/styles.xml><?xml version="1.0" encoding="utf-8"?>
<styleSheet xmlns="http://schemas.openxmlformats.org/spreadsheetml/2006/main">
  <numFmts count="1">
    <numFmt numFmtId="164" formatCode="GENERAL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 style="medium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ck">
        <color indexed="59"/>
      </right>
      <top style="medium">
        <color indexed="59"/>
      </top>
      <bottom style="medium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 style="medium">
        <color indexed="59"/>
      </left>
      <right style="thick">
        <color indexed="59"/>
      </right>
      <top style="medium">
        <color indexed="59"/>
      </top>
      <bottom style="thick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left" vertical="top"/>
    </xf>
    <xf numFmtId="164" fontId="18" fillId="16" borderId="10" xfId="0" applyFont="1" applyFill="1" applyBorder="1" applyAlignment="1">
      <alignment horizontal="center" vertical="top"/>
    </xf>
    <xf numFmtId="164" fontId="16" fillId="16" borderId="11" xfId="0" applyFont="1" applyFill="1" applyBorder="1" applyAlignment="1">
      <alignment horizontal="left" vertical="top"/>
    </xf>
    <xf numFmtId="164" fontId="16" fillId="14" borderId="12" xfId="0" applyFont="1" applyFill="1" applyBorder="1" applyAlignment="1">
      <alignment horizontal="left" vertical="top" wrapText="1"/>
    </xf>
    <xf numFmtId="164" fontId="16" fillId="14" borderId="13" xfId="0" applyFont="1" applyFill="1" applyBorder="1" applyAlignment="1">
      <alignment horizontal="left" vertical="top" wrapText="1"/>
    </xf>
    <xf numFmtId="164" fontId="16" fillId="14" borderId="14" xfId="0" applyFont="1" applyFill="1" applyBorder="1" applyAlignment="1">
      <alignment horizontal="left" vertical="top" wrapText="1"/>
    </xf>
    <xf numFmtId="164" fontId="0" fillId="16" borderId="15" xfId="0" applyFont="1" applyFill="1" applyBorder="1" applyAlignment="1">
      <alignment horizontal="center" vertical="center"/>
    </xf>
    <xf numFmtId="164" fontId="0" fillId="0" borderId="0" xfId="0" applyFont="1" applyAlignment="1">
      <alignment wrapText="1"/>
    </xf>
    <xf numFmtId="164" fontId="0" fillId="0" borderId="16" xfId="0" applyBorder="1" applyAlignment="1">
      <alignment/>
    </xf>
    <xf numFmtId="164" fontId="0" fillId="0" borderId="16" xfId="0" applyBorder="1" applyAlignment="1">
      <alignment horizontal="left" vertical="top" wrapText="1"/>
    </xf>
    <xf numFmtId="164" fontId="0" fillId="0" borderId="17" xfId="0" applyBorder="1" applyAlignment="1">
      <alignment horizontal="left" vertical="top" wrapText="1"/>
    </xf>
    <xf numFmtId="164" fontId="0" fillId="16" borderId="18" xfId="0" applyFont="1" applyFill="1" applyBorder="1" applyAlignment="1">
      <alignment horizontal="center" vertical="center"/>
    </xf>
    <xf numFmtId="164" fontId="0" fillId="0" borderId="19" xfId="0" applyBorder="1" applyAlignment="1">
      <alignment/>
    </xf>
    <xf numFmtId="164" fontId="0" fillId="0" borderId="19" xfId="0" applyBorder="1" applyAlignment="1">
      <alignment horizontal="left" vertical="top" wrapText="1"/>
    </xf>
    <xf numFmtId="164" fontId="0" fillId="0" borderId="20" xfId="0" applyBorder="1" applyAlignment="1">
      <alignment horizontal="left" vertical="top" wrapText="1"/>
    </xf>
    <xf numFmtId="164" fontId="0" fillId="0" borderId="21" xfId="0" applyBorder="1" applyAlignment="1">
      <alignment horizontal="left" vertical="center"/>
    </xf>
    <xf numFmtId="164" fontId="0" fillId="0" borderId="19" xfId="0" applyBorder="1" applyAlignment="1">
      <alignment horizontal="left" vertical="center"/>
    </xf>
    <xf numFmtId="164" fontId="0" fillId="0" borderId="22" xfId="0" applyBorder="1" applyAlignment="1">
      <alignment/>
    </xf>
    <xf numFmtId="164" fontId="0" fillId="0" borderId="22" xfId="0" applyBorder="1" applyAlignment="1">
      <alignment horizontal="left" vertical="top" wrapText="1"/>
    </xf>
    <xf numFmtId="164" fontId="0" fillId="0" borderId="23" xfId="0" applyBorder="1" applyAlignment="1">
      <alignment horizontal="left" vertical="top" wrapText="1"/>
    </xf>
    <xf numFmtId="164" fontId="0" fillId="0" borderId="21" xfId="0" applyBorder="1" applyAlignment="1">
      <alignment/>
    </xf>
    <xf numFmtId="164" fontId="16" fillId="0" borderId="19" xfId="0" applyFont="1" applyBorder="1" applyAlignment="1">
      <alignment/>
    </xf>
    <xf numFmtId="164" fontId="0" fillId="0" borderId="24" xfId="0" applyBorder="1" applyAlignment="1">
      <alignment/>
    </xf>
    <xf numFmtId="164" fontId="23" fillId="11" borderId="25" xfId="0" applyFont="1" applyFill="1" applyBorder="1" applyAlignment="1">
      <alignment horizontal="left" vertical="top" wrapText="1"/>
    </xf>
    <xf numFmtId="164" fontId="23" fillId="11" borderId="26" xfId="0" applyFont="1" applyFill="1" applyBorder="1" applyAlignment="1">
      <alignment horizontal="left" vertical="top" wrapText="1"/>
    </xf>
    <xf numFmtId="164" fontId="23" fillId="11" borderId="27" xfId="0" applyFont="1" applyFill="1" applyBorder="1" applyAlignment="1">
      <alignment horizontal="left" vertical="top" wrapText="1"/>
    </xf>
    <xf numFmtId="164" fontId="0" fillId="16" borderId="28" xfId="0" applyFont="1" applyFill="1" applyBorder="1" applyAlignment="1">
      <alignment horizontal="center" vertical="center"/>
    </xf>
    <xf numFmtId="164" fontId="0" fillId="0" borderId="29" xfId="0" applyBorder="1" applyAlignment="1">
      <alignment/>
    </xf>
    <xf numFmtId="164" fontId="0" fillId="0" borderId="30" xfId="0" applyFont="1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23" fillId="11" borderId="32" xfId="0" applyFont="1" applyFill="1" applyBorder="1" applyAlignment="1">
      <alignment vertical="top" wrapText="1"/>
    </xf>
    <xf numFmtId="164" fontId="0" fillId="0" borderId="33" xfId="0" applyBorder="1" applyAlignment="1">
      <alignment horizontal="left" vertical="top" wrapText="1"/>
    </xf>
    <xf numFmtId="164" fontId="16" fillId="0" borderId="32" xfId="0" applyFont="1" applyFill="1" applyBorder="1" applyAlignment="1">
      <alignment horizontal="left" vertical="top" wrapText="1"/>
    </xf>
    <xf numFmtId="164" fontId="0" fillId="0" borderId="34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workbookViewId="0" topLeftCell="A1">
      <selection activeCell="D5" sqref="D5"/>
    </sheetView>
  </sheetViews>
  <sheetFormatPr defaultColWidth="9.140625" defaultRowHeight="15"/>
  <cols>
    <col min="1" max="1" width="4.421875" style="0" customWidth="1"/>
    <col min="2" max="2" width="6.7109375" style="1" customWidth="1"/>
    <col min="3" max="3" width="39.28125" style="0" customWidth="1"/>
    <col min="4" max="4" width="17.7109375" style="0" customWidth="1"/>
    <col min="5" max="5" width="13.140625" style="0" customWidth="1"/>
    <col min="6" max="6" width="13.28125" style="0" customWidth="1"/>
    <col min="7" max="7" width="13.00390625" style="0" customWidth="1"/>
    <col min="8" max="8" width="31.421875" style="2" customWidth="1"/>
    <col min="9" max="9" width="33.28125" style="2" customWidth="1"/>
    <col min="10" max="10" width="32.00390625" style="0" customWidth="1"/>
  </cols>
  <sheetData>
    <row r="1" ht="15"/>
    <row r="2" spans="2:10" s="3" customFormat="1" ht="21"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2:10" ht="150.75" customHeight="1">
      <c r="B3" s="5" t="s">
        <v>1</v>
      </c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2:10" ht="42.75">
      <c r="B4" s="9">
        <v>1</v>
      </c>
      <c r="C4" s="10" t="s">
        <v>10</v>
      </c>
      <c r="D4" s="11"/>
      <c r="E4" s="11"/>
      <c r="F4" s="11"/>
      <c r="G4" s="11"/>
      <c r="H4" s="12"/>
      <c r="I4" s="12"/>
      <c r="J4" s="13"/>
    </row>
    <row r="5" spans="2:10" ht="42.75">
      <c r="B5" s="14">
        <v>2</v>
      </c>
      <c r="C5" s="10" t="s">
        <v>11</v>
      </c>
      <c r="D5" s="15"/>
      <c r="E5" s="15"/>
      <c r="F5" s="15"/>
      <c r="G5" s="15"/>
      <c r="H5" s="16"/>
      <c r="I5" s="16"/>
      <c r="J5" s="17"/>
    </row>
    <row r="6" spans="2:10" ht="42.75">
      <c r="B6" s="14">
        <v>3</v>
      </c>
      <c r="C6" s="10" t="s">
        <v>12</v>
      </c>
      <c r="D6" s="15"/>
      <c r="E6" s="15"/>
      <c r="F6" s="15"/>
      <c r="G6" s="15"/>
      <c r="H6" s="16"/>
      <c r="I6" s="16"/>
      <c r="J6" s="17"/>
    </row>
    <row r="7" spans="2:10" ht="42.75">
      <c r="B7" s="14">
        <v>4</v>
      </c>
      <c r="C7" s="10" t="s">
        <v>13</v>
      </c>
      <c r="D7" s="15"/>
      <c r="E7" s="15"/>
      <c r="F7" s="15"/>
      <c r="G7" s="15"/>
      <c r="H7" s="16"/>
      <c r="I7" s="16"/>
      <c r="J7" s="17"/>
    </row>
    <row r="8" spans="2:10" ht="14.25">
      <c r="B8" s="14">
        <v>5</v>
      </c>
      <c r="C8" s="18"/>
      <c r="D8" s="19"/>
      <c r="E8" s="15"/>
      <c r="F8" s="15"/>
      <c r="G8" s="15"/>
      <c r="H8" s="16"/>
      <c r="I8" s="16"/>
      <c r="J8" s="17"/>
    </row>
    <row r="9" spans="2:10" ht="15">
      <c r="B9" s="14">
        <v>6</v>
      </c>
      <c r="C9" s="18"/>
      <c r="D9" s="19"/>
      <c r="E9" s="15"/>
      <c r="F9" s="15"/>
      <c r="G9" s="20"/>
      <c r="H9" s="21"/>
      <c r="I9" s="21"/>
      <c r="J9" s="22"/>
    </row>
    <row r="10" spans="2:10" ht="87" customHeight="1">
      <c r="B10" s="14">
        <v>7</v>
      </c>
      <c r="C10" s="23"/>
      <c r="D10" s="24"/>
      <c r="E10" s="15"/>
      <c r="F10" s="25"/>
      <c r="G10" s="26" t="s">
        <v>14</v>
      </c>
      <c r="H10" s="27" t="s">
        <v>15</v>
      </c>
      <c r="I10" s="27" t="s">
        <v>16</v>
      </c>
      <c r="J10" s="28" t="s">
        <v>17</v>
      </c>
    </row>
    <row r="11" spans="2:10" ht="146.25" customHeight="1">
      <c r="B11" s="29">
        <v>8</v>
      </c>
      <c r="C11" s="30"/>
      <c r="D11" s="31"/>
      <c r="E11" s="32"/>
      <c r="F11" s="33"/>
      <c r="G11" s="34" t="s">
        <v>18</v>
      </c>
      <c r="H11" s="35"/>
      <c r="I11" s="36"/>
      <c r="J11" s="37"/>
    </row>
    <row r="12" ht="15"/>
  </sheetData>
  <sheetProtection selectLockedCells="1" selectUnlockedCells="1"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P1"/>
  <sheetViews>
    <sheetView workbookViewId="0" topLeftCell="A1">
      <selection activeCell="HP1" sqref="HP1"/>
    </sheetView>
  </sheetViews>
  <sheetFormatPr defaultColWidth="9.140625" defaultRowHeight="15"/>
  <sheetData>
    <row r="1" spans="1:224" ht="14.25">
      <c r="A1">
        <f>IF(Sheet1!1:1,"AAAAAAfdzwA=",0)</f>
        <v>0</v>
      </c>
      <c r="B1" t="e">
        <f>AND(Sheet1!B1,"AAAAAAfdzwE=")</f>
        <v>#VALUE!</v>
      </c>
      <c r="C1" t="e">
        <f>AND(Sheet1!C1,"AAAAAAfdzwI=")</f>
        <v>#VALUE!</v>
      </c>
      <c r="D1" t="e">
        <f>AND(Sheet1!E1,"AAAAAAfdzwM=")</f>
        <v>#VALUE!</v>
      </c>
      <c r="E1" t="e">
        <f>AND(Sheet1!F1,"AAAAAAfdzwQ=")</f>
        <v>#VALUE!</v>
      </c>
      <c r="F1" t="e">
        <f>AND(Sheet1!G1,"AAAAAAfdzwU=")</f>
        <v>#VALUE!</v>
      </c>
      <c r="G1" t="e">
        <f>AND(Sheet1!H1,"AAAAAAfdzwY=")</f>
        <v>#VALUE!</v>
      </c>
      <c r="H1" t="e">
        <f>AND(Sheet1!I1,"AAAAAAfdzwc=")</f>
        <v>#VALUE!</v>
      </c>
      <c r="I1" t="e">
        <f>AND(Sheet1!J1,"AAAAAAfdzwg=")</f>
        <v>#VALUE!</v>
      </c>
      <c r="J1">
        <f>IF(Sheet1!2:2,"AAAAAAfdzwk=",0)</f>
        <v>0</v>
      </c>
      <c r="K1" t="e">
        <f>AND(Sheet1!B2,"AAAAAAfdzwo=")</f>
        <v>#VALUE!</v>
      </c>
      <c r="L1" t="e">
        <f>AND(Sheet1!C2,"AAAAAAfdzws=")</f>
        <v>#VALUE!</v>
      </c>
      <c r="M1" t="e">
        <f>AND(Sheet1!E2,"AAAAAAfdzww=")</f>
        <v>#VALUE!</v>
      </c>
      <c r="N1" t="e">
        <f>AND(Sheet1!F2,"AAAAAAfdzw0=")</f>
        <v>#VALUE!</v>
      </c>
      <c r="O1" t="e">
        <f>AND(Sheet1!G2,"AAAAAAfdzw4=")</f>
        <v>#VALUE!</v>
      </c>
      <c r="P1" t="e">
        <f>AND(Sheet1!H2,"AAAAAAfdzw8=")</f>
        <v>#VALUE!</v>
      </c>
      <c r="Q1" t="e">
        <f>AND(Sheet1!I2,"AAAAAAfdzxA=")</f>
        <v>#VALUE!</v>
      </c>
      <c r="R1" t="e">
        <f>AND(Sheet1!J2,"AAAAAAfdzxE=")</f>
        <v>#VALUE!</v>
      </c>
      <c r="S1">
        <f>IF(Sheet1!3:3,"AAAAAAfdzxI=",0)</f>
        <v>0</v>
      </c>
      <c r="T1" t="e">
        <f>AND(Sheet1!B3,"AAAAAAfdzxM=")</f>
        <v>#VALUE!</v>
      </c>
      <c r="U1" t="e">
        <f>AND(Sheet1!C3,"AAAAAAfdzxQ=")</f>
        <v>#VALUE!</v>
      </c>
      <c r="V1" t="e">
        <f>AND(Sheet1!E3,"AAAAAAfdzxU=")</f>
        <v>#VALUE!</v>
      </c>
      <c r="W1" t="e">
        <f>AND(Sheet1!F3,"AAAAAAfdzxY=")</f>
        <v>#VALUE!</v>
      </c>
      <c r="X1" t="e">
        <f>AND(Sheet1!G3,"AAAAAAfdzxc=")</f>
        <v>#VALUE!</v>
      </c>
      <c r="Y1" t="e">
        <f>AND(Sheet1!H3,"AAAAAAfdzxg=")</f>
        <v>#VALUE!</v>
      </c>
      <c r="Z1" t="e">
        <f>AND(Sheet1!I3,"AAAAAAfdzxk=")</f>
        <v>#VALUE!</v>
      </c>
      <c r="AA1" t="e">
        <f>AND(Sheet1!J3,"AAAAAAfdzxo=")</f>
        <v>#VALUE!</v>
      </c>
      <c r="AB1">
        <f>IF(Sheet1!4:4,"AAAAAAfdzxs=",0)</f>
        <v>0</v>
      </c>
      <c r="AC1" t="e">
        <f>AND(Sheet1!B4,"AAAAAAfdzxw=")</f>
        <v>#VALUE!</v>
      </c>
      <c r="AD1" t="e">
        <f>AND(Sheet1!C4,"AAAAAAfdzx0=")</f>
        <v>#VALUE!</v>
      </c>
      <c r="AE1" t="e">
        <f>AND(Sheet1!E4,"AAAAAAfdzx4=")</f>
        <v>#VALUE!</v>
      </c>
      <c r="AF1" t="e">
        <f>AND(Sheet1!F4,"AAAAAAfdzx8=")</f>
        <v>#VALUE!</v>
      </c>
      <c r="AG1" t="e">
        <f>AND(Sheet1!G4,"AAAAAAfdzyA=")</f>
        <v>#VALUE!</v>
      </c>
      <c r="AH1" t="e">
        <f>AND(Sheet1!H4,"AAAAAAfdzyE=")</f>
        <v>#VALUE!</v>
      </c>
      <c r="AI1" t="e">
        <f>AND(Sheet1!I4,"AAAAAAfdzyI=")</f>
        <v>#VALUE!</v>
      </c>
      <c r="AJ1" t="e">
        <f>AND(Sheet1!J4,"AAAAAAfdzyM=")</f>
        <v>#VALUE!</v>
      </c>
      <c r="AK1">
        <f>IF(Sheet1!5:5,"AAAAAAfdzyQ=",0)</f>
        <v>0</v>
      </c>
      <c r="AL1" t="e">
        <f>AND(Sheet1!B5,"AAAAAAfdzyU=")</f>
        <v>#VALUE!</v>
      </c>
      <c r="AM1" t="e">
        <f>AND(Sheet1!C5,"AAAAAAfdzyY=")</f>
        <v>#VALUE!</v>
      </c>
      <c r="AN1" t="e">
        <f>AND(Sheet1!E5,"AAAAAAfdzyc=")</f>
        <v>#VALUE!</v>
      </c>
      <c r="AO1" t="e">
        <f>AND(Sheet1!F5,"AAAAAAfdzyg=")</f>
        <v>#VALUE!</v>
      </c>
      <c r="AP1" t="e">
        <f>AND(Sheet1!G5,"AAAAAAfdzyk=")</f>
        <v>#VALUE!</v>
      </c>
      <c r="AQ1" t="e">
        <f>AND(Sheet1!H5,"AAAAAAfdzyo=")</f>
        <v>#VALUE!</v>
      </c>
      <c r="AR1" t="e">
        <f>AND(Sheet1!I5,"AAAAAAfdzys=")</f>
        <v>#VALUE!</v>
      </c>
      <c r="AS1" t="e">
        <f>AND(Sheet1!J5,"AAAAAAfdzyw=")</f>
        <v>#VALUE!</v>
      </c>
      <c r="AT1">
        <f>IF(Sheet1!6:6,"AAAAAAfdzy0=",0)</f>
        <v>0</v>
      </c>
      <c r="AU1" t="e">
        <f>AND(Sheet1!B6,"AAAAAAfdzy4=")</f>
        <v>#VALUE!</v>
      </c>
      <c r="AV1" t="e">
        <f>AND(Sheet1!C6,"AAAAAAfdzy8=")</f>
        <v>#VALUE!</v>
      </c>
      <c r="AW1" t="e">
        <f>AND(Sheet1!E6,"AAAAAAfdzzA=")</f>
        <v>#VALUE!</v>
      </c>
      <c r="AX1" t="e">
        <f>AND(Sheet1!F6,"AAAAAAfdzzE=")</f>
        <v>#VALUE!</v>
      </c>
      <c r="AY1" t="e">
        <f>AND(Sheet1!G6,"AAAAAAfdzzI=")</f>
        <v>#VALUE!</v>
      </c>
      <c r="AZ1" t="e">
        <f>AND(Sheet1!H6,"AAAAAAfdzzM=")</f>
        <v>#VALUE!</v>
      </c>
      <c r="BA1" t="e">
        <f>AND(Sheet1!I6,"AAAAAAfdzzQ=")</f>
        <v>#VALUE!</v>
      </c>
      <c r="BB1" t="e">
        <f>AND(Sheet1!J6,"AAAAAAfdzzU=")</f>
        <v>#VALUE!</v>
      </c>
      <c r="BC1">
        <f>IF(Sheet1!7:7,"AAAAAAfdzzY=",0)</f>
        <v>0</v>
      </c>
      <c r="BD1" t="e">
        <f>AND(Sheet1!B7,"AAAAAAfdzzc=")</f>
        <v>#VALUE!</v>
      </c>
      <c r="BE1" t="e">
        <f>AND(Sheet1!C7,"AAAAAAfdzzg=")</f>
        <v>#VALUE!</v>
      </c>
      <c r="BF1" t="e">
        <f>AND(Sheet1!E7,"AAAAAAfdzzk=")</f>
        <v>#VALUE!</v>
      </c>
      <c r="BG1" t="e">
        <f>AND(Sheet1!F7,"AAAAAAfdzzo=")</f>
        <v>#VALUE!</v>
      </c>
      <c r="BH1" t="e">
        <f>AND(Sheet1!G7,"AAAAAAfdzzs=")</f>
        <v>#VALUE!</v>
      </c>
      <c r="BI1" t="e">
        <f>AND(Sheet1!H7,"AAAAAAfdzzw=")</f>
        <v>#VALUE!</v>
      </c>
      <c r="BJ1" t="e">
        <f>AND(Sheet1!I7,"AAAAAAfdzz0=")</f>
        <v>#VALUE!</v>
      </c>
      <c r="BK1" t="e">
        <f>AND(Sheet1!J7,"AAAAAAfdzz4=")</f>
        <v>#VALUE!</v>
      </c>
      <c r="BL1">
        <f>IF(Sheet1!8:8,"AAAAAAfdzz8=",0)</f>
        <v>0</v>
      </c>
      <c r="BM1" t="e">
        <f>AND(Sheet1!B8,"AAAAAAfdz0A=")</f>
        <v>#VALUE!</v>
      </c>
      <c r="BN1" t="e">
        <f>AND(Sheet1!C8,"AAAAAAfdz0E=")</f>
        <v>#VALUE!</v>
      </c>
      <c r="BO1" t="e">
        <f>AND(Sheet1!E8,"AAAAAAfdz0I=")</f>
        <v>#VALUE!</v>
      </c>
      <c r="BP1" t="e">
        <f>AND(Sheet1!F8,"AAAAAAfdz0M=")</f>
        <v>#VALUE!</v>
      </c>
      <c r="BQ1" t="e">
        <f>AND(Sheet1!G8,"AAAAAAfdz0Q=")</f>
        <v>#VALUE!</v>
      </c>
      <c r="BR1" t="e">
        <f>AND(Sheet1!H8,"AAAAAAfdz0U=")</f>
        <v>#VALUE!</v>
      </c>
      <c r="BS1" t="e">
        <f>AND(Sheet1!I8,"AAAAAAfdz0Y=")</f>
        <v>#VALUE!</v>
      </c>
      <c r="BT1" t="e">
        <f>AND(Sheet1!J8,"AAAAAAfdz0c=")</f>
        <v>#VALUE!</v>
      </c>
      <c r="BU1">
        <f>IF(Sheet1!9:9,"AAAAAAfdz0g=",0)</f>
        <v>0</v>
      </c>
      <c r="BV1" t="e">
        <f>AND(Sheet1!B9,"AAAAAAfdz0k=")</f>
        <v>#VALUE!</v>
      </c>
      <c r="BW1" t="e">
        <f>AND(Sheet1!C9,"AAAAAAfdz0o=")</f>
        <v>#VALUE!</v>
      </c>
      <c r="BX1" t="e">
        <f>AND(Sheet1!E9,"AAAAAAfdz0s=")</f>
        <v>#VALUE!</v>
      </c>
      <c r="BY1" t="e">
        <f>AND(Sheet1!F9,"AAAAAAfdz0w=")</f>
        <v>#VALUE!</v>
      </c>
      <c r="BZ1" t="e">
        <f>AND(Sheet1!G9,"AAAAAAfdz00=")</f>
        <v>#VALUE!</v>
      </c>
      <c r="CA1" t="e">
        <f>AND(Sheet1!H9,"AAAAAAfdz04=")</f>
        <v>#VALUE!</v>
      </c>
      <c r="CB1" t="e">
        <f>AND(Sheet1!I9,"AAAAAAfdz08=")</f>
        <v>#VALUE!</v>
      </c>
      <c r="CC1" t="e">
        <f>AND(Sheet1!J9,"AAAAAAfdz1A=")</f>
        <v>#VALUE!</v>
      </c>
      <c r="CD1">
        <f>IF(Sheet1!10:10,"AAAAAAfdz1E=",0)</f>
        <v>0</v>
      </c>
      <c r="CE1" t="e">
        <f>AND(Sheet1!B10,"AAAAAAfdz1I=")</f>
        <v>#VALUE!</v>
      </c>
      <c r="CF1" t="e">
        <f>AND(Sheet1!C10,"AAAAAAfdz1M=")</f>
        <v>#VALUE!</v>
      </c>
      <c r="CG1" t="e">
        <f>AND(Sheet1!E10,"AAAAAAfdz1Q=")</f>
        <v>#VALUE!</v>
      </c>
      <c r="CH1" t="e">
        <f>AND(Sheet1!F10,"AAAAAAfdz1U=")</f>
        <v>#VALUE!</v>
      </c>
      <c r="CI1" t="e">
        <f>AND(Sheet1!G10,"AAAAAAfdz1Y=")</f>
        <v>#VALUE!</v>
      </c>
      <c r="CJ1" t="e">
        <f>AND(Sheet1!H10,"AAAAAAfdz1c=")</f>
        <v>#VALUE!</v>
      </c>
      <c r="CK1" t="e">
        <f>AND(Sheet1!I10,"AAAAAAfdz1g=")</f>
        <v>#VALUE!</v>
      </c>
      <c r="CL1" t="e">
        <f>AND(Sheet1!J10,"AAAAAAfdz1k=")</f>
        <v>#VALUE!</v>
      </c>
      <c r="CM1">
        <f>IF(Sheet1!11:11,"AAAAAAfdz1o=",0)</f>
        <v>0</v>
      </c>
      <c r="CN1" t="e">
        <f>AND(Sheet1!B11,"AAAAAAfdz1s=")</f>
        <v>#VALUE!</v>
      </c>
      <c r="CO1" t="e">
        <f>AND(Sheet1!C11,"AAAAAAfdz1w=")</f>
        <v>#VALUE!</v>
      </c>
      <c r="CP1" t="e">
        <f>AND(Sheet1!E11,"AAAAAAfdz10=")</f>
        <v>#VALUE!</v>
      </c>
      <c r="CQ1" t="e">
        <f>AND(Sheet1!F11,"AAAAAAfdz14=")</f>
        <v>#VALUE!</v>
      </c>
      <c r="CR1" t="e">
        <f>AND(Sheet1!G11,"AAAAAAfdz18=")</f>
        <v>#VALUE!</v>
      </c>
      <c r="CS1" t="e">
        <f>AND(Sheet1!H11,"AAAAAAfdz2A=")</f>
        <v>#VALUE!</v>
      </c>
      <c r="CT1" t="e">
        <f>AND(Sheet1!I11,"AAAAAAfdz2E=")</f>
        <v>#VALUE!</v>
      </c>
      <c r="CU1" t="e">
        <f>AND(Sheet1!J11,"AAAAAAfdz2I=")</f>
        <v>#VALUE!</v>
      </c>
      <c r="CV1" t="e">
        <f>IF(Sheet1!#REF!,"AAAAAAfdz2M=",0)</f>
        <v>#REF!</v>
      </c>
      <c r="CW1" t="e">
        <f>AND(Sheet1!#REF!,"AAAAAAfdz2Q=")</f>
        <v>#VALUE!</v>
      </c>
      <c r="CX1" t="e">
        <f>AND(Sheet1!#REF!,"AAAAAAfdz2U=")</f>
        <v>#VALUE!</v>
      </c>
      <c r="CY1" t="e">
        <f>AND(Sheet1!#REF!,"AAAAAAfdz2Y=")</f>
        <v>#VALUE!</v>
      </c>
      <c r="CZ1" t="e">
        <f>AND(Sheet1!#REF!,"AAAAAAfdz2c=")</f>
        <v>#VALUE!</v>
      </c>
      <c r="DA1" t="e">
        <f>AND(Sheet1!#REF!,"AAAAAAfdz2g=")</f>
        <v>#VALUE!</v>
      </c>
      <c r="DB1" t="e">
        <f>AND(Sheet1!#REF!,"AAAAAAfdz2k=")</f>
        <v>#VALUE!</v>
      </c>
      <c r="DC1" t="e">
        <f>AND(Sheet1!#REF!,"AAAAAAfdz2o=")</f>
        <v>#VALUE!</v>
      </c>
      <c r="DD1" t="e">
        <f>AND(Sheet1!#REF!,"AAAAAAfdz2s=")</f>
        <v>#VALUE!</v>
      </c>
      <c r="DE1" t="e">
        <f>IF(Sheet1!#REF!,"AAAAAAfdz2w=",0)</f>
        <v>#REF!</v>
      </c>
      <c r="DF1" t="e">
        <f>AND(Sheet1!#REF!,"AAAAAAfdz20=")</f>
        <v>#VALUE!</v>
      </c>
      <c r="DG1" t="e">
        <f>AND(Sheet1!#REF!,"AAAAAAfdz24=")</f>
        <v>#VALUE!</v>
      </c>
      <c r="DH1" t="e">
        <f>AND(Sheet1!#REF!,"AAAAAAfdz28=")</f>
        <v>#VALUE!</v>
      </c>
      <c r="DI1" t="e">
        <f>AND(Sheet1!#REF!,"AAAAAAfdz3A=")</f>
        <v>#VALUE!</v>
      </c>
      <c r="DJ1" t="e">
        <f>AND(Sheet1!#REF!,"AAAAAAfdz3E=")</f>
        <v>#VALUE!</v>
      </c>
      <c r="DK1" t="e">
        <f>AND(Sheet1!#REF!,"AAAAAAfdz3I=")</f>
        <v>#VALUE!</v>
      </c>
      <c r="DL1" t="e">
        <f>AND(Sheet1!#REF!,"AAAAAAfdz3M=")</f>
        <v>#VALUE!</v>
      </c>
      <c r="DM1" t="e">
        <f>AND(Sheet1!#REF!,"AAAAAAfdz3Q=")</f>
        <v>#VALUE!</v>
      </c>
      <c r="DN1" t="e">
        <f>IF(Sheet1!#REF!,"AAAAAAfdz3U=",0)</f>
        <v>#REF!</v>
      </c>
      <c r="DO1" t="e">
        <f>AND(Sheet1!#REF!,"AAAAAAfdz3Y=")</f>
        <v>#VALUE!</v>
      </c>
      <c r="DP1" t="e">
        <f>AND(Sheet1!#REF!,"AAAAAAfdz3c=")</f>
        <v>#VALUE!</v>
      </c>
      <c r="DQ1" t="e">
        <f>AND(Sheet1!#REF!,"AAAAAAfdz3g=")</f>
        <v>#VALUE!</v>
      </c>
      <c r="DR1" t="e">
        <f>AND(Sheet1!#REF!,"AAAAAAfdz3k=")</f>
        <v>#VALUE!</v>
      </c>
      <c r="DS1" t="e">
        <f>AND(Sheet1!#REF!,"AAAAAAfdz3o=")</f>
        <v>#VALUE!</v>
      </c>
      <c r="DT1" t="e">
        <f>AND(Sheet1!#REF!,"AAAAAAfdz3s=")</f>
        <v>#VALUE!</v>
      </c>
      <c r="DU1" t="e">
        <f>AND(Sheet1!#REF!,"AAAAAAfdz3w=")</f>
        <v>#VALUE!</v>
      </c>
      <c r="DV1" t="e">
        <f>AND(Sheet1!#REF!,"AAAAAAfdz30=")</f>
        <v>#VALUE!</v>
      </c>
      <c r="DW1" t="e">
        <f>IF(Sheet1!#REF!,"AAAAAAfdz34=",0)</f>
        <v>#REF!</v>
      </c>
      <c r="DX1" t="e">
        <f>AND(Sheet1!#REF!,"AAAAAAfdz38=")</f>
        <v>#VALUE!</v>
      </c>
      <c r="DY1" t="e">
        <f>AND(Sheet1!#REF!,"AAAAAAfdz4A=")</f>
        <v>#VALUE!</v>
      </c>
      <c r="DZ1" t="e">
        <f>AND(Sheet1!#REF!,"AAAAAAfdz4E=")</f>
        <v>#VALUE!</v>
      </c>
      <c r="EA1" t="e">
        <f>AND(Sheet1!#REF!,"AAAAAAfdz4I=")</f>
        <v>#VALUE!</v>
      </c>
      <c r="EB1" t="e">
        <f>AND(Sheet1!#REF!,"AAAAAAfdz4M=")</f>
        <v>#VALUE!</v>
      </c>
      <c r="EC1" t="e">
        <f>AND(Sheet1!#REF!,"AAAAAAfdz4Q=")</f>
        <v>#VALUE!</v>
      </c>
      <c r="ED1" t="e">
        <f>AND(Sheet1!#REF!,"AAAAAAfdz4U=")</f>
        <v>#VALUE!</v>
      </c>
      <c r="EE1" t="e">
        <f>AND(Sheet1!#REF!,"AAAAAAfdz4Y=")</f>
        <v>#VALUE!</v>
      </c>
      <c r="EF1" t="e">
        <f>IF(Sheet1!#REF!,"AAAAAAfdz4c=",0)</f>
        <v>#REF!</v>
      </c>
      <c r="EG1" t="e">
        <f>AND(Sheet1!#REF!,"AAAAAAfdz4g=")</f>
        <v>#VALUE!</v>
      </c>
      <c r="EH1" t="e">
        <f>AND(Sheet1!#REF!,"AAAAAAfdz4k=")</f>
        <v>#VALUE!</v>
      </c>
      <c r="EI1" t="e">
        <f>AND(Sheet1!#REF!,"AAAAAAfdz4o=")</f>
        <v>#VALUE!</v>
      </c>
      <c r="EJ1" t="e">
        <f>AND(Sheet1!#REF!,"AAAAAAfdz4s=")</f>
        <v>#VALUE!</v>
      </c>
      <c r="EK1" t="e">
        <f>AND(Sheet1!#REF!,"AAAAAAfdz4w=")</f>
        <v>#VALUE!</v>
      </c>
      <c r="EL1" t="e">
        <f>AND(Sheet1!#REF!,"AAAAAAfdz40=")</f>
        <v>#VALUE!</v>
      </c>
      <c r="EM1" t="e">
        <f>AND(Sheet1!#REF!,"AAAAAAfdz44=")</f>
        <v>#VALUE!</v>
      </c>
      <c r="EN1" t="e">
        <f>AND(Sheet1!#REF!,"AAAAAAfdz48=")</f>
        <v>#VALUE!</v>
      </c>
      <c r="EO1" t="e">
        <f>IF(Sheet1!#REF!,"AAAAAAfdz5A=",0)</f>
        <v>#REF!</v>
      </c>
      <c r="EP1" t="e">
        <f>AND(Sheet1!#REF!,"AAAAAAfdz5E=")</f>
        <v>#VALUE!</v>
      </c>
      <c r="EQ1" t="e">
        <f>AND(Sheet1!#REF!,"AAAAAAfdz5I=")</f>
        <v>#VALUE!</v>
      </c>
      <c r="ER1" t="e">
        <f>AND(Sheet1!#REF!,"AAAAAAfdz5M=")</f>
        <v>#VALUE!</v>
      </c>
      <c r="ES1" t="e">
        <f>AND(Sheet1!#REF!,"AAAAAAfdz5Q=")</f>
        <v>#VALUE!</v>
      </c>
      <c r="ET1" t="e">
        <f>AND(Sheet1!#REF!,"AAAAAAfdz5U=")</f>
        <v>#VALUE!</v>
      </c>
      <c r="EU1" t="e">
        <f>AND(Sheet1!#REF!,"AAAAAAfdz5Y=")</f>
        <v>#VALUE!</v>
      </c>
      <c r="EV1" t="e">
        <f>AND(Sheet1!#REF!,"AAAAAAfdz5c=")</f>
        <v>#VALUE!</v>
      </c>
      <c r="EW1" t="e">
        <f>AND(Sheet1!#REF!,"AAAAAAfdz5g=")</f>
        <v>#VALUE!</v>
      </c>
      <c r="EX1" t="e">
        <f>IF(Sheet1!#REF!,"AAAAAAfdz5k=",0)</f>
        <v>#REF!</v>
      </c>
      <c r="EY1" t="e">
        <f>AND(Sheet1!#REF!,"AAAAAAfdz5o=")</f>
        <v>#VALUE!</v>
      </c>
      <c r="EZ1" t="e">
        <f>AND(Sheet1!#REF!,"AAAAAAfdz5s=")</f>
        <v>#VALUE!</v>
      </c>
      <c r="FA1" t="e">
        <f>AND(Sheet1!#REF!,"AAAAAAfdz5w=")</f>
        <v>#VALUE!</v>
      </c>
      <c r="FB1" t="e">
        <f>AND(Sheet1!#REF!,"AAAAAAfdz50=")</f>
        <v>#VALUE!</v>
      </c>
      <c r="FC1" t="e">
        <f>AND(Sheet1!#REF!,"AAAAAAfdz54=")</f>
        <v>#VALUE!</v>
      </c>
      <c r="FD1" t="e">
        <f>AND(Sheet1!#REF!,"AAAAAAfdz58=")</f>
        <v>#VALUE!</v>
      </c>
      <c r="FE1" t="e">
        <f>AND(Sheet1!#REF!,"AAAAAAfdz6A=")</f>
        <v>#VALUE!</v>
      </c>
      <c r="FF1" t="e">
        <f>AND(Sheet1!#REF!,"AAAAAAfdz6E=")</f>
        <v>#VALUE!</v>
      </c>
      <c r="FG1" t="e">
        <f>IF(Sheet1!#REF!,"AAAAAAfdz6I=",0)</f>
        <v>#REF!</v>
      </c>
      <c r="FH1" t="e">
        <f>AND(Sheet1!#REF!,"AAAAAAfdz6M=")</f>
        <v>#VALUE!</v>
      </c>
      <c r="FI1" t="e">
        <f>AND(Sheet1!#REF!,"AAAAAAfdz6Q=")</f>
        <v>#VALUE!</v>
      </c>
      <c r="FJ1" t="e">
        <f>AND(Sheet1!#REF!,"AAAAAAfdz6U=")</f>
        <v>#VALUE!</v>
      </c>
      <c r="FK1" t="e">
        <f>AND(Sheet1!#REF!,"AAAAAAfdz6Y=")</f>
        <v>#VALUE!</v>
      </c>
      <c r="FL1" t="e">
        <f>AND(Sheet1!#REF!,"AAAAAAfdz6c=")</f>
        <v>#VALUE!</v>
      </c>
      <c r="FM1" t="e">
        <f>AND(Sheet1!#REF!,"AAAAAAfdz6g=")</f>
        <v>#VALUE!</v>
      </c>
      <c r="FN1" t="e">
        <f>AND(Sheet1!#REF!,"AAAAAAfdz6k=")</f>
        <v>#VALUE!</v>
      </c>
      <c r="FO1" t="e">
        <f>AND(Sheet1!#REF!,"AAAAAAfdz6o=")</f>
        <v>#VALUE!</v>
      </c>
      <c r="FP1" t="e">
        <f>IF(Sheet1!#REF!,"AAAAAAfdz6s=",0)</f>
        <v>#REF!</v>
      </c>
      <c r="FQ1" t="e">
        <f>AND(Sheet1!#REF!,"AAAAAAfdz6w=")</f>
        <v>#VALUE!</v>
      </c>
      <c r="FR1" t="e">
        <f>AND(Sheet1!#REF!,"AAAAAAfdz60=")</f>
        <v>#VALUE!</v>
      </c>
      <c r="FS1" t="e">
        <f>AND(Sheet1!#REF!,"AAAAAAfdz64=")</f>
        <v>#VALUE!</v>
      </c>
      <c r="FT1" t="e">
        <f>AND(Sheet1!#REF!,"AAAAAAfdz68=")</f>
        <v>#VALUE!</v>
      </c>
      <c r="FU1" t="e">
        <f>AND(Sheet1!#REF!,"AAAAAAfdz7A=")</f>
        <v>#VALUE!</v>
      </c>
      <c r="FV1" t="e">
        <f>AND(Sheet1!#REF!,"AAAAAAfdz7E=")</f>
        <v>#VALUE!</v>
      </c>
      <c r="FW1" t="e">
        <f>AND(Sheet1!#REF!,"AAAAAAfdz7I=")</f>
        <v>#VALUE!</v>
      </c>
      <c r="FX1" t="e">
        <f>AND(Sheet1!#REF!,"AAAAAAfdz7M=")</f>
        <v>#VALUE!</v>
      </c>
      <c r="FY1" t="e">
        <f>IF(Sheet1!#REF!,"AAAAAAfdz7Q=",0)</f>
        <v>#REF!</v>
      </c>
      <c r="FZ1" t="e">
        <f>AND(Sheet1!#REF!,"AAAAAAfdz7U=")</f>
        <v>#VALUE!</v>
      </c>
      <c r="GA1" t="e">
        <f>AND(Sheet1!#REF!,"AAAAAAfdz7Y=")</f>
        <v>#VALUE!</v>
      </c>
      <c r="GB1" t="e">
        <f>AND(Sheet1!#REF!,"AAAAAAfdz7c=")</f>
        <v>#VALUE!</v>
      </c>
      <c r="GC1" t="e">
        <f>AND(Sheet1!#REF!,"AAAAAAfdz7g=")</f>
        <v>#VALUE!</v>
      </c>
      <c r="GD1" t="e">
        <f>AND(Sheet1!#REF!,"AAAAAAfdz7k=")</f>
        <v>#VALUE!</v>
      </c>
      <c r="GE1" t="e">
        <f>AND(Sheet1!#REF!,"AAAAAAfdz7o=")</f>
        <v>#VALUE!</v>
      </c>
      <c r="GF1" t="e">
        <f>AND(Sheet1!#REF!,"AAAAAAfdz7s=")</f>
        <v>#VALUE!</v>
      </c>
      <c r="GG1" t="e">
        <f>AND(Sheet1!#REF!,"AAAAAAfdz7w=")</f>
        <v>#VALUE!</v>
      </c>
      <c r="GH1" t="e">
        <f>IF(Sheet1!#REF!,"AAAAAAfdz70=",0)</f>
        <v>#REF!</v>
      </c>
      <c r="GI1" t="e">
        <f>AND(Sheet1!#REF!,"AAAAAAfdz74=")</f>
        <v>#VALUE!</v>
      </c>
      <c r="GJ1" t="e">
        <f>AND(Sheet1!#REF!,"AAAAAAfdz78=")</f>
        <v>#VALUE!</v>
      </c>
      <c r="GK1" t="e">
        <f>AND(Sheet1!#REF!,"AAAAAAfdz8A=")</f>
        <v>#VALUE!</v>
      </c>
      <c r="GL1" t="e">
        <f>AND(Sheet1!#REF!,"AAAAAAfdz8E=")</f>
        <v>#VALUE!</v>
      </c>
      <c r="GM1" t="e">
        <f>AND(Sheet1!#REF!,"AAAAAAfdz8I=")</f>
        <v>#VALUE!</v>
      </c>
      <c r="GN1" t="e">
        <f>AND(Sheet1!#REF!,"AAAAAAfdz8M=")</f>
        <v>#VALUE!</v>
      </c>
      <c r="GO1" t="e">
        <f>AND(Sheet1!#REF!,"AAAAAAfdz8Q=")</f>
        <v>#VALUE!</v>
      </c>
      <c r="GP1" t="e">
        <f>AND(Sheet1!#REF!,"AAAAAAfdz8U=")</f>
        <v>#VALUE!</v>
      </c>
      <c r="GQ1" t="e">
        <f>IF(Sheet1!#REF!,"AAAAAAfdz8Y=",0)</f>
        <v>#REF!</v>
      </c>
      <c r="GR1" t="e">
        <f>AND(Sheet1!#REF!,"AAAAAAfdz8c=")</f>
        <v>#VALUE!</v>
      </c>
      <c r="GS1" t="e">
        <f>AND(Sheet1!#REF!,"AAAAAAfdz8g=")</f>
        <v>#VALUE!</v>
      </c>
      <c r="GT1" t="e">
        <f>AND(Sheet1!#REF!,"AAAAAAfdz8k=")</f>
        <v>#VALUE!</v>
      </c>
      <c r="GU1" t="e">
        <f>AND(Sheet1!#REF!,"AAAAAAfdz8o=")</f>
        <v>#VALUE!</v>
      </c>
      <c r="GV1" t="e">
        <f>AND(Sheet1!#REF!,"AAAAAAfdz8s=")</f>
        <v>#VALUE!</v>
      </c>
      <c r="GW1" t="e">
        <f>AND(Sheet1!#REF!,"AAAAAAfdz8w=")</f>
        <v>#VALUE!</v>
      </c>
      <c r="GX1" t="e">
        <f>AND(Sheet1!#REF!,"AAAAAAfdz80=")</f>
        <v>#VALUE!</v>
      </c>
      <c r="GY1" t="e">
        <f>AND(Sheet1!#REF!,"AAAAAAfdz84=")</f>
        <v>#VALUE!</v>
      </c>
      <c r="GZ1">
        <f>IF(Sheet1!12:12,"AAAAAAfdz88=",0)</f>
        <v>0</v>
      </c>
      <c r="HA1">
        <f>IF(Sheet1!A:A,"AAAAAAfdz9A=",0)</f>
        <v>0</v>
      </c>
      <c r="HB1">
        <f>IF(Sheet1!B:B,"AAAAAAfdz9E=",0)</f>
        <v>0</v>
      </c>
      <c r="HC1">
        <f>IF(Sheet1!C:C,"AAAAAAfdz9I=",0)</f>
        <v>0</v>
      </c>
      <c r="HD1">
        <f>IF(Sheet1!E:E,"AAAAAAfdz9M=",0)</f>
        <v>0</v>
      </c>
      <c r="HE1">
        <f>IF(Sheet1!F:F,"AAAAAAfdz9Q=",0)</f>
        <v>0</v>
      </c>
      <c r="HF1">
        <f>IF(Sheet1!G:G,"AAAAAAfdz9U=",0)</f>
        <v>0</v>
      </c>
      <c r="HG1">
        <f>IF(Sheet1!H:H,"AAAAAAfdz9Y=",0)</f>
        <v>0</v>
      </c>
      <c r="HH1">
        <f>IF(Sheet1!I:I,"AAAAAAfdz9c=",0)</f>
        <v>0</v>
      </c>
      <c r="HI1">
        <f>IF(Sheet1!J:J,"AAAAAAfdz9g=",0)</f>
        <v>0</v>
      </c>
      <c r="HJ1">
        <f>IF(Sheet2!1:1,"AAAAAAfdz9k=",0)</f>
        <v>0</v>
      </c>
      <c r="HK1" t="e">
        <f>AND(Sheet2!A1,"AAAAAAfdz9o=")</f>
        <v>#VALUE!</v>
      </c>
      <c r="HL1">
        <f>IF(Sheet2!A:A,"AAAAAAfdz9s=",0)</f>
        <v>0</v>
      </c>
      <c r="HM1">
        <f>IF(Sheet3!1:1,"AAAAAAfdz9w=",0)</f>
        <v>0</v>
      </c>
      <c r="HN1" t="e">
        <f>AND(Sheet3!A1,"AAAAAAfdz90=")</f>
        <v>#VALUE!</v>
      </c>
      <c r="HO1">
        <f>IF(Sheet3!A:A,"AAAAAAfdz94=",0)</f>
        <v>0</v>
      </c>
      <c r="HP1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Tasic</dc:creator>
  <cp:keywords/>
  <dc:description/>
  <cp:lastModifiedBy>kuna </cp:lastModifiedBy>
  <cp:lastPrinted>2012-03-15T15:14:00Z</cp:lastPrinted>
  <dcterms:created xsi:type="dcterms:W3CDTF">2012-03-14T10:50:20Z</dcterms:created>
  <dcterms:modified xsi:type="dcterms:W3CDTF">2014-01-22T11:34:11Z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1n_3u_m48as0-OOBJ0HxssHKQZLDaTtEAOTrkdM7JAss</vt:lpwstr>
  </property>
  <property fmtid="{D5CDD505-2E9C-101B-9397-08002B2CF9AE}" pid="3" name="Google.Documents.MergeIncapabilityFlags">
    <vt:i4>0</vt:i4>
  </property>
  <property fmtid="{D5CDD505-2E9C-101B-9397-08002B2CF9AE}" pid="4" name="Google.Documents.PluginVersion">
    <vt:lpwstr>2.0.2662.553</vt:lpwstr>
  </property>
  <property fmtid="{D5CDD505-2E9C-101B-9397-08002B2CF9AE}" pid="5" name="Google.Documents.PreviousRevisionId">
    <vt:lpwstr>08851043529165025600</vt:lpwstr>
  </property>
  <property fmtid="{D5CDD505-2E9C-101B-9397-08002B2CF9AE}" pid="6" name="Google.Documents.RevisionId">
    <vt:lpwstr>12341956468013542447</vt:lpwstr>
  </property>
  <property fmtid="{D5CDD505-2E9C-101B-9397-08002B2CF9AE}" pid="7" name="Google.Documents.Tracking">
    <vt:lpwstr>true</vt:lpwstr>
  </property>
</Properties>
</file>